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README" sheetId="1" state="visible" r:id="rId1"/>
    <sheet name="Flip Analysi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\$#,##0;&quot;($&quot;#,##0\);\-"/>
    <numFmt numFmtId="165" formatCode="mm/dd/yyyy"/>
    <numFmt numFmtId="166" formatCode="0.0%;\(0.0%\);\-"/>
    <numFmt numFmtId="167" formatCode="\$#,##0.00;&quot;($&quot;#,##0.00\);\-"/>
    <numFmt numFmtId="168" formatCode="0%;\(0%\);\-"/>
    <numFmt numFmtId="169" formatCode="0.00%;\(0.00%\);\-"/>
    <numFmt numFmtId="170" formatCode="0;\(0\);\-"/>
    <numFmt numFmtId="171" formatCode="0.00\x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sz val="11"/>
    </font>
    <font>
      <name val="Arial"/>
      <charset val="1"/>
      <family val="0"/>
      <b val="1"/>
      <color rgb="FF1F3864"/>
      <sz val="13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color rgb="FF595959"/>
      <sz val="9"/>
    </font>
    <font>
      <name val="Arial"/>
      <family val="2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sz val="12"/>
    </font>
    <font>
      <name val="Arial"/>
      <charset val="1"/>
      <family val="0"/>
      <i val="1"/>
      <color rgb="FF0000FF"/>
      <sz val="9"/>
    </font>
    <font>
      <name val="Arial"/>
      <charset val="1"/>
      <family val="0"/>
      <i val="1"/>
      <color rgb="FF008000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8000"/>
      <sz val="10"/>
    </font>
  </fonts>
  <fills count="15">
    <fill>
      <patternFill/>
    </fill>
    <fill>
      <patternFill patternType="gray125"/>
    </fill>
    <fill>
      <patternFill patternType="solid">
        <fgColor rgb="FF1F3864"/>
        <bgColor rgb="FF1F4E78"/>
      </patternFill>
    </fill>
    <fill>
      <patternFill patternType="solid">
        <fgColor rgb="FFDEEBF7"/>
        <bgColor rgb="FFD9E1F2"/>
      </patternFill>
    </fill>
    <fill>
      <patternFill patternType="solid">
        <fgColor rgb="FF1F4E78"/>
        <bgColor rgb="FF1F3864"/>
      </patternFill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D9E1F2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E2EFDA"/>
        <bgColor rgb="FFDEEBF7"/>
      </patternFill>
    </fill>
    <fill>
      <patternFill patternType="solid">
        <fgColor rgb="FFD9E1F2"/>
        <bgColor rgb="FFDEEBF7"/>
      </patternFill>
    </fill>
    <fill>
      <patternFill patternType="solid">
        <fgColor rgb="FFA9A9A9"/>
        <bgColor rgb="FFBFBFBF"/>
      </patternFill>
    </fill>
    <fill>
      <patternFill patternType="solid">
        <fgColor rgb="FF5B9BD5"/>
        <bgColor rgb="FF2E75B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1" fontId="8" fillId="3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166" fontId="9" fillId="0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67" fontId="12" fillId="5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 indent="1"/>
    </xf>
    <xf numFmtId="167" fontId="9" fillId="0" borderId="1" applyAlignment="1" pivotButton="0" quotePrefix="0" xfId="0">
      <alignment horizontal="right" vertical="center"/>
    </xf>
    <xf numFmtId="166" fontId="12" fillId="5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167" fontId="12" fillId="8" borderId="1" applyAlignment="1" pivotButton="0" quotePrefix="0" xfId="0">
      <alignment horizontal="right" vertical="center"/>
    </xf>
    <xf numFmtId="167" fontId="17" fillId="5" borderId="1" applyAlignment="1" pivotButton="0" quotePrefix="0" xfId="0">
      <alignment horizontal="right" vertical="center"/>
    </xf>
    <xf numFmtId="167" fontId="12" fillId="0" borderId="1" applyAlignment="1" pivotButton="0" quotePrefix="0" xfId="0">
      <alignment horizontal="right" vertical="center"/>
    </xf>
    <xf numFmtId="168" fontId="13" fillId="2" borderId="1" applyAlignment="1" pivotButton="0" quotePrefix="0" xfId="0">
      <alignment horizontal="center" vertical="center"/>
    </xf>
    <xf numFmtId="166" fontId="10" fillId="3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right" vertical="center"/>
    </xf>
    <xf numFmtId="0" fontId="18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left" vertical="center" indent="1"/>
    </xf>
    <xf numFmtId="164" fontId="16" fillId="9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164" fontId="9" fillId="12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170" fontId="16" fillId="9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71" fontId="9" fillId="0" borderId="1" applyAlignment="1" pivotButton="0" quotePrefix="0" xfId="0">
      <alignment horizontal="center" vertical="center"/>
    </xf>
    <xf numFmtId="169" fontId="12" fillId="10" borderId="1" applyAlignment="1" pivotButton="0" quotePrefix="0" xfId="0">
      <alignment horizontal="center" vertical="center"/>
    </xf>
    <xf numFmtId="169" fontId="9" fillId="0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22" fillId="0" borderId="1" applyAlignment="1" pivotButton="0" quotePrefix="0" xfId="0">
      <alignment horizontal="left" vertical="center" indent="1"/>
    </xf>
    <xf numFmtId="164" fontId="22" fillId="0" borderId="1" applyAlignment="1" pivotButton="0" quotePrefix="0" xfId="0">
      <alignment horizontal="center" vertical="center"/>
    </xf>
    <xf numFmtId="164" fontId="22" fillId="12" borderId="1" applyAlignment="1" pivotButton="0" quotePrefix="0" xfId="0">
      <alignment horizontal="center" vertical="center"/>
    </xf>
    <xf numFmtId="169" fontId="9" fillId="13" borderId="1" applyAlignment="1" pivotButton="0" quotePrefix="0" xfId="0">
      <alignment horizontal="center" vertical="center"/>
    </xf>
    <xf numFmtId="169" fontId="9" fillId="12" borderId="1" applyAlignment="1" pivotButton="0" quotePrefix="0" xfId="0">
      <alignment horizontal="center" vertical="center"/>
    </xf>
    <xf numFmtId="164" fontId="22" fillId="13" borderId="1" applyAlignment="1" pivotButton="0" quotePrefix="0" xfId="0">
      <alignment horizontal="center" vertical="center"/>
    </xf>
    <xf numFmtId="167" fontId="22" fillId="13" borderId="1" applyAlignment="1" pivotButton="0" quotePrefix="0" xfId="0">
      <alignment horizontal="center" vertical="center"/>
    </xf>
    <xf numFmtId="167" fontId="22" fillId="0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1" fontId="8" fillId="3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166" fontId="9" fillId="0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E699"/>
      <rgbColor rgb="FF99CCFF"/>
      <rgbColor rgb="FFFF99CC"/>
      <rgbColor rgb="FFCC99FF"/>
      <rgbColor rgb="FFC6E0B4"/>
      <rgbColor rgb="FF2E75B6"/>
      <rgbColor rgb="FF33CCCC"/>
      <rgbColor rgb="FF99CC00"/>
      <rgbColor rgb="FFFFCC00"/>
      <rgbColor rgb="FFFF9900"/>
      <rgbColor rgb="FFFF6600"/>
      <rgbColor rgb="FF595959"/>
      <rgbColor rgb="FFA9A9A9"/>
      <rgbColor rgb="FF1F3864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Unknown Author</author>
  </authors>
  <commentList>
    <comment ref="C11" authorId="0" shapeId="0">
      <text>
        <t>Standard 70% rule. Adjust for hotter or colder markets (65%-75%).</t>
      </text>
    </comment>
    <comment ref="C14" authorId="0" shapeId="0">
      <text>
        <t>What you actually offer/pay. Compare against MAO above.</t>
      </text>
    </comment>
    <comment ref="C25" authorId="0" shapeId="0">
      <text>
        <t>Hard money typical: 80–90% LTC.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B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110" customWidth="1" style="81" min="2" max="2"/>
  </cols>
  <sheetData>
    <row r="2" ht="31.5" customHeight="1" s="82">
      <c r="B2" s="83" t="inlineStr">
        <is>
          <t>REAL ESTATE INVESTOR TOOLKIT</t>
        </is>
      </c>
    </row>
    <row r="4" ht="7.5" customHeight="1" s="82">
      <c r="B4" s="84" t="n"/>
    </row>
    <row r="5" ht="21.75" customHeight="1" s="82">
      <c r="B5" s="85" t="inlineStr">
        <is>
          <t>WHAT'S IN THIS WORKBOOK</t>
        </is>
      </c>
    </row>
    <row r="6" ht="21.75" customHeight="1" s="82">
      <c r="B6" s="84" t="inlineStr">
        <is>
          <t>Four analysis tools, all in one place. Edit only the BLUE/YELLOW input cells — black cells are formulas.</t>
        </is>
      </c>
    </row>
    <row r="7" ht="7.5" customHeight="1" s="82">
      <c r="B7" s="84" t="n"/>
    </row>
    <row r="8" ht="21.75" customHeight="1" s="82">
      <c r="B8" s="85" t="inlineStr">
        <is>
          <t>📋 1. FLIP ANALYSIS</t>
        </is>
      </c>
    </row>
    <row r="9" ht="21.75" customHeight="1" s="82">
      <c r="B9" s="84" t="inlineStr">
        <is>
          <t>Calculates MAO using the 70% rule, full line-item rehab budget, financing/holding costs, and a</t>
        </is>
      </c>
    </row>
    <row r="10" ht="21.75" customHeight="1" s="82">
      <c r="B10" s="84" t="inlineStr">
        <is>
          <t>Resale Sensitivity table that shows your net profit and ROI at 5 different sale prices (90%–110% of ARV).</t>
        </is>
      </c>
    </row>
    <row r="11" ht="7.5" customHeight="1" s="82">
      <c r="B11" s="84" t="n"/>
    </row>
    <row r="12" ht="21.75" customHeight="1" s="82">
      <c r="B12" s="85" t="inlineStr">
        <is>
          <t>🏠 2. RENTAL ANALYSIS</t>
        </is>
      </c>
    </row>
    <row r="13" ht="21.75" customHeight="1" s="82">
      <c r="B13" s="84" t="inlineStr">
        <is>
          <t>Cash flow analyzer for buy-and-hold deals. Models gross/effective rent, full operating expense breakdown</t>
        </is>
      </c>
    </row>
    <row r="14" ht="21.75" customHeight="1" s="82">
      <c r="B14" s="84" t="inlineStr">
        <is>
          <t>(taxes, insurance, vacancy, mgmt %, maintenance %, CapEx %), and includes:</t>
        </is>
      </c>
    </row>
    <row r="15" ht="21.75" customHeight="1" s="82">
      <c r="B15" s="84" t="inlineStr">
        <is>
          <t xml:space="preserve">   • Loan Scenario Comparison (5 LTV/rate combinations side-by-side)</t>
        </is>
      </c>
    </row>
    <row r="16" ht="21.75" customHeight="1" s="82">
      <c r="B16" s="84" t="inlineStr">
        <is>
          <t xml:space="preserve">   • Interest Rate × LTV Sensitivity grid</t>
        </is>
      </c>
    </row>
    <row r="17" ht="21.75" customHeight="1" s="82">
      <c r="B17" s="84" t="inlineStr">
        <is>
          <t xml:space="preserve">   • Key metrics: CoC, Cap Rate, DSCR, GRM, 1% Rule, Break-even Occupancy</t>
        </is>
      </c>
    </row>
    <row r="18" ht="7.5" customHeight="1" s="82">
      <c r="B18" s="84" t="n"/>
    </row>
    <row r="19" ht="21.75" customHeight="1" s="82">
      <c r="B19" s="85" t="inlineStr">
        <is>
          <t>🏦 3. DSCR LOAN COMPARISON</t>
        </is>
      </c>
    </row>
    <row r="20" ht="21.75" customHeight="1" s="82">
      <c r="B20" s="84" t="inlineStr">
        <is>
          <t>Side-by-side comparison of your CURRENT loan against up to 4 DSCR lender quotes for a property you own.</t>
        </is>
      </c>
    </row>
    <row r="21" ht="21.75" customHeight="1" s="82">
      <c r="B21" s="84" t="inlineStr">
        <is>
          <t>Calculates monthly P&amp;I, PITIA, both DSCR methods (Lender and NOI), monthly/annual cash flow,</t>
        </is>
      </c>
    </row>
    <row r="22" ht="21.75" customHeight="1" s="82">
      <c r="B22" s="84" t="inlineStr">
        <is>
          <t>CoC return, and PASS/FAIL qualification check for each lender's minimum DSCR.</t>
        </is>
      </c>
    </row>
    <row r="23" ht="7.5" customHeight="1" s="82">
      <c r="B23" s="84" t="n"/>
    </row>
    <row r="24" ht="21.75" customHeight="1" s="82">
      <c r="B24" s="85" t="inlineStr">
        <is>
          <t>💰 4. CASH-OUT REFI</t>
        </is>
      </c>
    </row>
    <row r="25" ht="21.75" customHeight="1" s="82">
      <c r="B25" s="84" t="inlineStr">
        <is>
          <t>Models cash-out refinance at 85%/80%/75% LTV — pulls auto-linked from DSCR Loan Comparison tab.</t>
        </is>
      </c>
    </row>
    <row r="26" ht="21.75" customHeight="1" s="82">
      <c r="B26" s="84" t="inlineStr">
        <is>
          <t>Shows new loan amount, net cash to you, new PITIA, new DSCR, and the change in annual cash flow vs.</t>
        </is>
      </c>
    </row>
    <row r="27" ht="21.75" customHeight="1" s="82">
      <c r="B27" s="84" t="inlineStr">
        <is>
          <t>your current loan. Tells you whether the refi gains or costs cash flow when you pull equity out.</t>
        </is>
      </c>
    </row>
    <row r="28" ht="7.5" customHeight="1" s="82">
      <c r="B28" s="84" t="n"/>
    </row>
    <row r="29" ht="21.75" customHeight="1" s="82">
      <c r="B29" s="85" t="inlineStr">
        <is>
          <t>WHEN TO USE WHICH SHEET</t>
        </is>
      </c>
    </row>
    <row r="30" ht="21.75" customHeight="1" s="82">
      <c r="B30" s="84" t="inlineStr">
        <is>
          <t>• Considering a flip? → Flip Analysis</t>
        </is>
      </c>
    </row>
    <row r="31" ht="21.75" customHeight="1" s="82">
      <c r="B31" s="84" t="inlineStr">
        <is>
          <t>• Underwriting a rental purchase? → Rental Analysis</t>
        </is>
      </c>
    </row>
    <row r="32" ht="21.75" customHeight="1" s="82">
      <c r="B32" s="84" t="inlineStr">
        <is>
          <t>• Already own a property and shopping DSCR lenders? → DSCR Loan Comparison</t>
        </is>
      </c>
    </row>
    <row r="33" ht="21.75" customHeight="1" s="82">
      <c r="B33" s="84" t="inlineStr">
        <is>
          <t>• Thinking about pulling equity out of a property you own? → Cash-Out Refi</t>
        </is>
      </c>
    </row>
    <row r="34" ht="7.5" customHeight="1" s="82">
      <c r="B34" s="84" t="n"/>
    </row>
    <row r="35" ht="21.75" customHeight="1" s="82">
      <c r="B35" s="85" t="inlineStr">
        <is>
          <t>COLOR CODE</t>
        </is>
      </c>
    </row>
    <row r="36" ht="21.75" customHeight="1" s="82">
      <c r="B36" s="84" t="inlineStr">
        <is>
          <t>• Blue text or yellow background = your inputs (edit these)</t>
        </is>
      </c>
    </row>
    <row r="37" ht="21.75" customHeight="1" s="82">
      <c r="B37" s="84" t="inlineStr">
        <is>
          <t>• Black text = formulas (don't touch)</t>
        </is>
      </c>
    </row>
    <row r="38" ht="21.75" customHeight="1" s="82">
      <c r="B38" s="84" t="inlineStr">
        <is>
          <t>• Green text = links to another tab</t>
        </is>
      </c>
    </row>
    <row r="39" ht="21.75" customHeight="1" s="82">
      <c r="B39" s="84" t="inlineStr">
        <is>
          <t>• Gold/yellow background = key result</t>
        </is>
      </c>
    </row>
    <row r="40" ht="21.75" customHeight="1" s="82">
      <c r="B40" s="84" t="inlineStr">
        <is>
          <t>• Light green background = PASS/FAIL or change vs. baseline</t>
        </is>
      </c>
    </row>
    <row r="41" ht="21.75" customHeight="1" s="82">
      <c r="B41" s="84" t="inlineStr">
        <is>
          <t>• Gray background = N/A or auto-pulled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B2:L4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" customWidth="1" style="86" min="1" max="1"/>
    <col width="32" customWidth="1" style="86" min="2" max="2"/>
    <col width="16" customWidth="1" style="86" min="3" max="3"/>
    <col width="4" customWidth="1" style="86" min="4" max="4"/>
    <col width="28" customWidth="1" style="86" min="5" max="5"/>
    <col width="16" customWidth="1" style="86" min="6" max="6"/>
    <col width="4" customWidth="1" style="86" min="7" max="7"/>
    <col width="15" customWidth="1" style="86" min="8" max="12"/>
  </cols>
  <sheetData>
    <row r="1" ht="17.25" customHeight="1" s="82"/>
    <row r="2" ht="30" customHeight="1" s="82">
      <c r="B2" s="83" t="inlineStr">
        <is>
          <t>FLIP DEAL ANALYZER</t>
        </is>
      </c>
    </row>
    <row r="3" ht="15" customHeight="1" s="82">
      <c r="B3" s="87" t="n"/>
      <c r="E3" s="88" t="inlineStr">
        <is>
          <t>Black = calculated</t>
        </is>
      </c>
      <c r="H3" s="89" t="n"/>
    </row>
    <row r="4" ht="17.25" customHeight="1" s="82"/>
    <row r="5" ht="15" customHeight="1" s="82">
      <c r="B5" s="90" t="inlineStr">
        <is>
          <t xml:space="preserve">  PROPERTY INFO</t>
        </is>
      </c>
      <c r="E5" s="90" t="inlineStr">
        <is>
          <t xml:space="preserve">  REHAB BUDGET</t>
        </is>
      </c>
    </row>
    <row r="6" ht="15" customHeight="1" s="82">
      <c r="B6" s="91" t="inlineStr">
        <is>
          <t>Address</t>
        </is>
      </c>
      <c r="C6" s="92" t="n"/>
      <c r="E6" s="91" t="inlineStr">
        <is>
          <t>Demo / Trash-out</t>
        </is>
      </c>
      <c r="F6" s="93" t="n"/>
    </row>
    <row r="7" ht="15" customHeight="1" s="82">
      <c r="B7" s="91" t="inlineStr">
        <is>
          <t>Date Analyzed</t>
        </is>
      </c>
      <c r="C7" s="94">
        <f>TODAY()</f>
        <v/>
      </c>
      <c r="E7" s="91" t="inlineStr">
        <is>
          <t>Roof</t>
        </is>
      </c>
      <c r="F7" s="93" t="n"/>
    </row>
    <row r="8" ht="15" customHeight="1" s="82">
      <c r="E8" s="91" t="inlineStr">
        <is>
          <t>Foundation / Structural</t>
        </is>
      </c>
      <c r="F8" s="93" t="n"/>
    </row>
    <row r="9" ht="15" customHeight="1" s="82">
      <c r="B9" s="90" t="inlineStr">
        <is>
          <t xml:space="preserve">  ARV &amp; OFFER ASSUMPTIONS</t>
        </is>
      </c>
      <c r="E9" s="91" t="inlineStr">
        <is>
          <t>Framing / Drywall</t>
        </is>
      </c>
      <c r="F9" s="93" t="n"/>
    </row>
    <row r="10" ht="15" customHeight="1" s="82">
      <c r="B10" s="91" t="inlineStr">
        <is>
          <t>After Repair Value (ARV)</t>
        </is>
      </c>
      <c r="C10" s="93" t="n"/>
      <c r="E10" s="91" t="inlineStr">
        <is>
          <t>Plumbing</t>
        </is>
      </c>
      <c r="F10" s="93" t="n"/>
    </row>
    <row r="11" ht="15" customHeight="1" s="82">
      <c r="B11" s="91" t="inlineStr">
        <is>
          <t>MAO Rule % of ARV</t>
        </is>
      </c>
      <c r="C11" s="95" t="n"/>
      <c r="E11" s="91" t="inlineStr">
        <is>
          <t>Electrical</t>
        </is>
      </c>
      <c r="F11" s="93" t="n"/>
    </row>
    <row r="12" ht="15" customHeight="1" s="82">
      <c r="B12" s="91" t="inlineStr">
        <is>
          <t>Estimated Rehab Budget</t>
        </is>
      </c>
      <c r="C12" s="96">
        <f>F26</f>
        <v/>
      </c>
      <c r="E12" s="91" t="inlineStr">
        <is>
          <t>HVAC</t>
        </is>
      </c>
      <c r="F12" s="93" t="n"/>
    </row>
    <row r="13" ht="15" customHeight="1" s="82">
      <c r="B13" s="91" t="inlineStr">
        <is>
          <t>Maximum Allowable Offer (MAO)</t>
        </is>
      </c>
      <c r="C13" s="97">
        <f>(C10*C11)-C12</f>
        <v/>
      </c>
      <c r="E13" s="91" t="inlineStr">
        <is>
          <t>Windows / Doors</t>
        </is>
      </c>
      <c r="F13" s="93" t="n"/>
    </row>
    <row r="14" ht="15" customHeight="1" s="82">
      <c r="B14" s="91" t="inlineStr">
        <is>
          <t>Your Purchase Price</t>
        </is>
      </c>
      <c r="C14" s="93" t="n"/>
      <c r="E14" s="91" t="inlineStr">
        <is>
          <t>Kitchen</t>
        </is>
      </c>
      <c r="F14" s="93" t="n"/>
    </row>
    <row r="15" ht="15" customHeight="1" s="82">
      <c r="B15" s="91" t="inlineStr">
        <is>
          <t>MAO vs Offer (Cushion)</t>
        </is>
      </c>
      <c r="C15" s="98">
        <f>C13-C14</f>
        <v/>
      </c>
      <c r="E15" s="91" t="inlineStr">
        <is>
          <t>Bathrooms</t>
        </is>
      </c>
      <c r="F15" s="93" t="n"/>
    </row>
    <row r="16" ht="15" customHeight="1" s="82">
      <c r="E16" s="91" t="inlineStr">
        <is>
          <t>Flooring</t>
        </is>
      </c>
      <c r="F16" s="93" t="n"/>
    </row>
    <row r="17" ht="15" customHeight="1" s="82">
      <c r="B17" s="90" t="inlineStr">
        <is>
          <t xml:space="preserve">  ACQUISITION COSTS</t>
        </is>
      </c>
      <c r="E17" s="91" t="inlineStr">
        <is>
          <t>Interior Paint</t>
        </is>
      </c>
      <c r="F17" s="93" t="n"/>
    </row>
    <row r="18" ht="15" customHeight="1" s="82">
      <c r="B18" s="91" t="inlineStr">
        <is>
          <t>Closing Costs (% of purchase)</t>
        </is>
      </c>
      <c r="C18" s="95" t="n"/>
      <c r="E18" s="91" t="inlineStr">
        <is>
          <t>Exterior Paint / Siding</t>
        </is>
      </c>
      <c r="F18" s="93" t="n"/>
    </row>
    <row r="19" ht="15" customHeight="1" s="82">
      <c r="B19" s="91" t="inlineStr">
        <is>
          <t>Closing Costs ($)</t>
        </is>
      </c>
      <c r="C19" s="96">
        <f>C14*C18</f>
        <v/>
      </c>
      <c r="E19" s="91" t="inlineStr">
        <is>
          <t>Landscaping / Curb Appeal</t>
        </is>
      </c>
      <c r="F19" s="93" t="n"/>
    </row>
    <row r="20" ht="15" customHeight="1" s="82">
      <c r="B20" s="91" t="inlineStr">
        <is>
          <t>Inspection / Appraisal</t>
        </is>
      </c>
      <c r="C20" s="93" t="n"/>
      <c r="E20" s="91" t="inlineStr">
        <is>
          <t>Appliances</t>
        </is>
      </c>
      <c r="F20" s="93" t="n"/>
    </row>
    <row r="21" ht="15" customHeight="1" s="82">
      <c r="B21" s="91" t="inlineStr">
        <is>
          <t>Other Acquisition Fees</t>
        </is>
      </c>
      <c r="C21" s="93" t="n"/>
      <c r="E21" s="91" t="inlineStr">
        <is>
          <t>Permits</t>
        </is>
      </c>
      <c r="F21" s="93" t="n"/>
    </row>
    <row r="22" ht="15" customHeight="1" s="82">
      <c r="B22" s="91" t="inlineStr">
        <is>
          <t>Total Acquisition Costs</t>
        </is>
      </c>
      <c r="C22" s="99">
        <f>C19+C20+C21</f>
        <v/>
      </c>
      <c r="E22" s="91" t="inlineStr">
        <is>
          <t>Other / Misc</t>
        </is>
      </c>
      <c r="F22" s="93" t="n"/>
    </row>
    <row r="23" ht="15" customHeight="1" s="82">
      <c r="E23" s="91" t="inlineStr">
        <is>
          <t>Subtotal</t>
        </is>
      </c>
      <c r="F23" s="98">
        <f>SUM(F6:F22)</f>
        <v/>
      </c>
    </row>
    <row r="24" ht="15" customHeight="1" s="82">
      <c r="B24" s="90" t="inlineStr">
        <is>
          <t xml:space="preserve">  FINANCING &amp; HOLDING</t>
        </is>
      </c>
      <c r="E24" s="91" t="inlineStr">
        <is>
          <t>Contingency %</t>
        </is>
      </c>
      <c r="F24" s="95" t="n"/>
    </row>
    <row r="25" ht="15" customHeight="1" s="82">
      <c r="B25" s="91" t="inlineStr">
        <is>
          <t>Loan-to-Cost (LTC) %</t>
        </is>
      </c>
      <c r="C25" s="95" t="n"/>
      <c r="E25" s="91" t="inlineStr">
        <is>
          <t>Contingency $</t>
        </is>
      </c>
      <c r="F25" s="96">
        <f>F23*F24</f>
        <v/>
      </c>
    </row>
    <row r="26" ht="15" customHeight="1" s="82">
      <c r="B26" s="91" t="inlineStr">
        <is>
          <t>Loan Amount</t>
        </is>
      </c>
      <c r="C26" s="96">
        <f>(C14+F26)*C25</f>
        <v/>
      </c>
      <c r="E26" s="91" t="inlineStr">
        <is>
          <t>TOTAL REHAB</t>
        </is>
      </c>
      <c r="F26" s="100">
        <f>F23+F25</f>
        <v/>
      </c>
    </row>
    <row r="27" ht="15" customHeight="1" s="82">
      <c r="B27" s="91" t="inlineStr">
        <is>
          <t>Cash Required (Down + Reserves)</t>
        </is>
      </c>
      <c r="C27" s="98">
        <f>(C14+F26)-C26+C22+C28+C32+C34</f>
        <v/>
      </c>
    </row>
    <row r="28" ht="15" customHeight="1" s="82">
      <c r="B28" s="91" t="inlineStr">
        <is>
          <t>Loan Points / Origination</t>
        </is>
      </c>
      <c r="C28" s="96">
        <f>C26*C29</f>
        <v/>
      </c>
      <c r="E28" s="90" t="inlineStr">
        <is>
          <t xml:space="preserve">  RESALE COSTS</t>
        </is>
      </c>
    </row>
    <row r="29" ht="15" customHeight="1" s="82">
      <c r="B29" s="91" t="inlineStr">
        <is>
          <t xml:space="preserve">  Points (%)</t>
        </is>
      </c>
      <c r="C29" s="95" t="n"/>
      <c r="E29" s="91" t="inlineStr">
        <is>
          <t>Realtor Commission %</t>
        </is>
      </c>
      <c r="F29" s="95" t="n"/>
    </row>
    <row r="30" ht="15" customHeight="1" s="82">
      <c r="B30" s="91" t="inlineStr">
        <is>
          <t>Interest Rate (annual)</t>
        </is>
      </c>
      <c r="C30" s="95" t="n"/>
      <c r="E30" s="91" t="inlineStr">
        <is>
          <t>Seller Closing Costs %</t>
        </is>
      </c>
      <c r="F30" s="95" t="n"/>
    </row>
    <row r="31" ht="15" customHeight="1" s="82">
      <c r="B31" s="91" t="inlineStr">
        <is>
          <t>Hold Period (months)</t>
        </is>
      </c>
      <c r="C31" s="101" t="n"/>
      <c r="E31" s="91" t="inlineStr">
        <is>
          <t>Title / Escrow %</t>
        </is>
      </c>
      <c r="F31" s="95" t="n"/>
    </row>
    <row r="32" ht="15" customHeight="1" s="82">
      <c r="B32" s="91" t="inlineStr">
        <is>
          <t>Total Interest Carrying Cost</t>
        </is>
      </c>
      <c r="C32" s="96">
        <f>C26*C30/12*C31</f>
        <v/>
      </c>
      <c r="E32" s="91" t="inlineStr">
        <is>
          <t>Other Sale Costs ($)</t>
        </is>
      </c>
      <c r="F32" s="93" t="n"/>
    </row>
    <row r="33" ht="15" customHeight="1" s="82">
      <c r="B33" s="91" t="inlineStr">
        <is>
          <t>Holding Costs (taxes/ins/utils per mo)</t>
        </is>
      </c>
      <c r="C33" s="93" t="n"/>
      <c r="E33" s="91" t="inlineStr">
        <is>
          <t>Total Resale Cost % of Sale Price</t>
        </is>
      </c>
      <c r="F33" s="102">
        <f>F29+F30+F31</f>
        <v/>
      </c>
    </row>
    <row r="34" ht="15" customHeight="1" s="82">
      <c r="B34" s="91" t="inlineStr">
        <is>
          <t>Total Holding ($/period)</t>
        </is>
      </c>
      <c r="C34" s="96">
        <f>C33*C31</f>
        <v/>
      </c>
    </row>
    <row r="35" ht="15" customHeight="1" s="82">
      <c r="B35" s="91" t="inlineStr">
        <is>
          <t>Total Financing + Holding</t>
        </is>
      </c>
      <c r="C35" s="99">
        <f>C28+C32+C34</f>
        <v/>
      </c>
    </row>
    <row r="36" ht="17.25" customHeight="1" s="82"/>
    <row r="37" ht="15" customHeight="1" s="82">
      <c r="B37" s="90" t="inlineStr">
        <is>
          <t xml:space="preserve">  RESALE SENSITIVITY — Adjust ARV % to see what happens at different sale prices</t>
        </is>
      </c>
    </row>
    <row r="38" ht="15" customHeight="1" s="82">
      <c r="B38" s="103" t="inlineStr">
        <is>
          <t>Scenario</t>
        </is>
      </c>
      <c r="C38" s="103" t="inlineStr">
        <is>
          <t>% of ARV</t>
        </is>
      </c>
      <c r="D38" s="103" t="inlineStr">
        <is>
          <t>Sale Price</t>
        </is>
      </c>
      <c r="E38" s="103" t="inlineStr">
        <is>
          <t>Gross Profit</t>
        </is>
      </c>
      <c r="F38" s="103" t="inlineStr">
        <is>
          <t>Resale Costs</t>
        </is>
      </c>
      <c r="G38" s="103" t="inlineStr">
        <is>
          <t>Net Sale Proceeds</t>
        </is>
      </c>
      <c r="H38" s="103" t="inlineStr">
        <is>
          <t>Total Project Cost</t>
        </is>
      </c>
      <c r="I38" s="103" t="inlineStr">
        <is>
          <t>Net Profit</t>
        </is>
      </c>
      <c r="J38" s="103" t="inlineStr">
        <is>
          <t>ROI on Cash</t>
        </is>
      </c>
      <c r="K38" s="103" t="inlineStr">
        <is>
          <t>Annualized ROI</t>
        </is>
      </c>
    </row>
    <row r="39" ht="15" customHeight="1" s="82">
      <c r="B39" s="104" t="inlineStr">
        <is>
          <t>Pessimistic</t>
        </is>
      </c>
      <c r="C39" s="95" t="n"/>
      <c r="D39" s="96">
        <f>$C$10*C39</f>
        <v/>
      </c>
      <c r="E39" s="96">
        <f>D39-$C$14-$F$26</f>
        <v/>
      </c>
      <c r="F39" s="96">
        <f>D39*$F$33+$F$32</f>
        <v/>
      </c>
      <c r="G39" s="96">
        <f>D39-F39</f>
        <v/>
      </c>
      <c r="H39" s="96">
        <f>$C$14+$F$26+$C$22+$C$35</f>
        <v/>
      </c>
      <c r="I39" s="98">
        <f>G39-H39</f>
        <v/>
      </c>
      <c r="J39" s="102">
        <f>IFERROR(I39/$C$27,0)</f>
        <v/>
      </c>
      <c r="K39" s="105">
        <f>IFERROR(J39*(12/$C$31),0)</f>
        <v/>
      </c>
    </row>
    <row r="40" ht="15" customHeight="1" s="82">
      <c r="B40" s="104" t="inlineStr">
        <is>
          <t>Conservative</t>
        </is>
      </c>
      <c r="C40" s="95" t="n"/>
      <c r="D40" s="96">
        <f>$C$10*C40</f>
        <v/>
      </c>
      <c r="E40" s="96">
        <f>D40-$C$14-$F$26</f>
        <v/>
      </c>
      <c r="F40" s="96">
        <f>D40*$F$33+$F$32</f>
        <v/>
      </c>
      <c r="G40" s="96">
        <f>D40-F40</f>
        <v/>
      </c>
      <c r="H40" s="96">
        <f>$C$14+$F$26+$C$22+$C$35</f>
        <v/>
      </c>
      <c r="I40" s="98">
        <f>G40-H40</f>
        <v/>
      </c>
      <c r="J40" s="102">
        <f>IFERROR(I40/$C$27,0)</f>
        <v/>
      </c>
      <c r="K40" s="105">
        <f>IFERROR(J40*(12/$C$31),0)</f>
        <v/>
      </c>
    </row>
    <row r="41" ht="15" customHeight="1" s="82">
      <c r="B41" s="106" t="inlineStr">
        <is>
          <t>Expected (ARV)</t>
        </is>
      </c>
      <c r="C41" s="95" t="n"/>
      <c r="D41" s="96">
        <f>$C$10*C41</f>
        <v/>
      </c>
      <c r="E41" s="96">
        <f>D41-$C$14-$F$26</f>
        <v/>
      </c>
      <c r="F41" s="96">
        <f>D41*$F$33+$F$32</f>
        <v/>
      </c>
      <c r="G41" s="96">
        <f>D41-F41</f>
        <v/>
      </c>
      <c r="H41" s="96">
        <f>$C$14+$F$26+$C$22+$C$35</f>
        <v/>
      </c>
      <c r="I41" s="100">
        <f>G41-H41</f>
        <v/>
      </c>
      <c r="J41" s="102">
        <f>IFERROR(I41/$C$27,0)</f>
        <v/>
      </c>
      <c r="K41" s="105">
        <f>IFERROR(J41*(12/$C$31),0)</f>
        <v/>
      </c>
    </row>
    <row r="42" ht="15" customHeight="1" s="82">
      <c r="B42" s="104" t="inlineStr">
        <is>
          <t>Optimistic</t>
        </is>
      </c>
      <c r="C42" s="95" t="n"/>
      <c r="D42" s="96">
        <f>$C$10*C42</f>
        <v/>
      </c>
      <c r="E42" s="96">
        <f>D42-$C$14-$F$26</f>
        <v/>
      </c>
      <c r="F42" s="96">
        <f>D42*$F$33+$F$32</f>
        <v/>
      </c>
      <c r="G42" s="96">
        <f>D42-F42</f>
        <v/>
      </c>
      <c r="H42" s="96">
        <f>$C$14+$F$26+$C$22+$C$35</f>
        <v/>
      </c>
      <c r="I42" s="98">
        <f>G42-H42</f>
        <v/>
      </c>
      <c r="J42" s="102">
        <f>IFERROR(I42/$C$27,0)</f>
        <v/>
      </c>
      <c r="K42" s="105">
        <f>IFERROR(J42*(12/$C$31),0)</f>
        <v/>
      </c>
    </row>
    <row r="43" ht="15" customHeight="1" s="82">
      <c r="B43" s="104" t="inlineStr">
        <is>
          <t>Bull Case</t>
        </is>
      </c>
      <c r="C43" s="95" t="n"/>
      <c r="D43" s="96">
        <f>$C$10*C43</f>
        <v/>
      </c>
      <c r="E43" s="96">
        <f>D43-$C$14-$F$26</f>
        <v/>
      </c>
      <c r="F43" s="96">
        <f>D43*$F$33+$F$32</f>
        <v/>
      </c>
      <c r="G43" s="96">
        <f>D43-F43</f>
        <v/>
      </c>
      <c r="H43" s="96">
        <f>$C$14+$F$26+$C$22+$C$35</f>
        <v/>
      </c>
      <c r="I43" s="98">
        <f>G43-H43</f>
        <v/>
      </c>
      <c r="J43" s="102">
        <f>IFERROR(I43/$C$27,0)</f>
        <v/>
      </c>
      <c r="K43" s="105">
        <f>IFERROR(J43*(12/$C$31),0)</f>
        <v/>
      </c>
    </row>
    <row r="44" ht="17.25" customHeight="1" s="82"/>
    <row r="45" ht="17.25" customHeight="1" s="82"/>
    <row r="46" ht="27.75" customHeight="1" s="82">
      <c r="B46" s="107" t="inlineStr">
        <is>
          <t>Notes: Net Profit = Net Sale Proceeds − (Purchase + Rehab + Acquisition + Financing/Holding). ROI on Cash = Net Profit ÷ Cash Required. Adjust % of ARV in column C to see sensitivity.</t>
        </is>
      </c>
    </row>
  </sheetData>
  <mergeCells count="9">
    <mergeCell ref="B24:C24"/>
    <mergeCell ref="B5:C5"/>
    <mergeCell ref="B2:L2"/>
    <mergeCell ref="E5:F5"/>
    <mergeCell ref="E28:F28"/>
    <mergeCell ref="B37:L37"/>
    <mergeCell ref="B46:L46"/>
    <mergeCell ref="B17:C17"/>
    <mergeCell ref="B9:C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2026-05-04T18:16:21Z</dcterms:created>
  <dcterms:modified xsi:type="dcterms:W3CDTF">2026-06-02T20:13:33Z</dcterms:modified>
  <cp:revision>0</cp:revision>
</cp:coreProperties>
</file>